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<sst xmlns="http://schemas.openxmlformats.org/spreadsheetml/2006/main" count="180" uniqueCount="162">
  <si>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</si>
  <si>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 xml:space="preserve">размера собственных средств. </t>
  </si>
  <si>
    <t>на</t>
  </si>
  <si>
    <t>31</t>
  </si>
  <si>
    <t>.</t>
  </si>
  <si>
    <t>03</t>
  </si>
  <si>
    <t xml:space="preserve"> </t>
  </si>
  <si>
    <t>2016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</si>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</sst>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  <numFmt numFmtId="170" formatCode="#,#0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9" fontId="2" fillId="0" borderId="3" xfId="0" applyNumberFormat="1" applyFont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70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66">
      <selection activeCell="EF81" sqref="EF81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40446000-715858.4+757000-13701.36</f>
        <v>40473440.24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40473440.24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97187.26-19437.45+92000-28307.68</f>
        <v>141442.13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141442.13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7">
        <v>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>
        <f>BJ13*BW13</f>
        <v>0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8"/>
      <c r="B15" s="29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31" t="s">
        <v>29</v>
      </c>
      <c r="BB15" s="31"/>
      <c r="BC15" s="31"/>
      <c r="BD15" s="31"/>
      <c r="BE15" s="31"/>
      <c r="BF15" s="31"/>
      <c r="BG15" s="31"/>
      <c r="BH15" s="31"/>
      <c r="BI15" s="31"/>
      <c r="BJ15" s="32">
        <f>SUM(BJ10:BV14)</f>
        <v>40614882.370000005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 t="s">
        <v>30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>
        <f>SUM(CM10:DD14)</f>
        <v>40614882.370000005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36" customFormat="1" ht="15.75" customHeight="1">
      <c r="A16" s="35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7" t="s">
        <v>32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/>
      <c r="BA17" s="39" t="s">
        <v>33</v>
      </c>
      <c r="BB17" s="39"/>
      <c r="BC17" s="39"/>
      <c r="BD17" s="39"/>
      <c r="BE17" s="39"/>
      <c r="BF17" s="39"/>
      <c r="BG17" s="39"/>
      <c r="BH17" s="39"/>
      <c r="BI17" s="39"/>
      <c r="BJ17" s="40">
        <v>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>
        <v>1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>
        <v>0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s="25" customFormat="1" ht="27.75" customHeight="1">
      <c r="A18" s="19"/>
      <c r="B18" s="37" t="s">
        <v>34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8"/>
      <c r="BA18" s="39" t="s">
        <v>35</v>
      </c>
      <c r="BB18" s="39"/>
      <c r="BC18" s="39"/>
      <c r="BD18" s="39"/>
      <c r="BE18" s="39"/>
      <c r="BF18" s="39"/>
      <c r="BG18" s="39"/>
      <c r="BH18" s="39"/>
      <c r="BI18" s="39"/>
      <c r="BJ18" s="41">
        <v>112081.9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0">
        <v>1</v>
      </c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26">
        <f>BJ18*BW18</f>
        <v>112081.9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8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30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112081.9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112081.9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6" customFormat="1" ht="15.75" customHeight="1">
      <c r="A20" s="35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7" t="s">
        <v>39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1">
        <v>0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6">
        <f aca="true" t="shared" si="1" ref="CM21:CM22">BJ21</f>
        <v>0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1">
        <v>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0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SUM(CM21:DD22)</f>
        <v>0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6" customFormat="1" ht="15.75" customHeight="1">
      <c r="A24" s="35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7" t="s">
        <v>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3">
        <v>0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4">
        <v>1</v>
      </c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3">
        <f>BJ25*BW25</f>
        <v>0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</row>
    <row r="26" spans="1:108" s="25" customFormat="1" ht="53.25" customHeight="1">
      <c r="A26" s="19"/>
      <c r="B26" s="37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7" t="s">
        <v>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5">
        <f>32898.64459*5610.72</f>
        <v>184585083.17400482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92292541.58700241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7" t="s">
        <v>52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7" t="s">
        <v>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7" t="s">
        <v>56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7" t="s">
        <v>58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7"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>
        <f>BJ31*BW31</f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25" customFormat="1" ht="27" customHeight="1">
      <c r="A32" s="19"/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7">
        <v>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>
        <f aca="true" t="shared" si="2" ref="CM33:CM34">BJ33*BW33</f>
        <v>0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25" customFormat="1" ht="39" customHeight="1">
      <c r="A34" s="19"/>
      <c r="B34" s="37" t="s">
        <v>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3">
        <v>0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7">
        <f t="shared" si="2"/>
        <v>0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25" customFormat="1" ht="39.75" customHeight="1">
      <c r="A35" s="19"/>
      <c r="B35" s="37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4">
        <v>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>
        <v>0.5</v>
      </c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7" t="s">
        <v>68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4">
        <v>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>
        <v>1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7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4">
        <v>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v>1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7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4">
        <v>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6" t="s">
        <v>74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184585083.17400482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4" t="s">
        <v>30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2">
        <f>SUM(CM25:DD38)</f>
        <v>92292541.58700241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6" customFormat="1" ht="15.75" customHeight="1">
      <c r="A40" s="35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7" t="s">
        <v>77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4">
        <v>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>
        <v>1</v>
      </c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7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4">
        <v>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>
        <v>1</v>
      </c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7" t="s">
        <v>81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4">
        <v>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>
        <v>1</v>
      </c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7" t="s">
        <v>83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4">
        <v>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7" t="s">
        <v>85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4">
        <v>0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7" t="s">
        <v>87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4">
        <v>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7" t="s">
        <v>89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3">
        <v>0</v>
      </c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7">
        <f aca="true" t="shared" si="3" ref="CM47:CM49">BJ47*BW47</f>
        <v>0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25" customFormat="1" ht="81.75" customHeight="1">
      <c r="A48" s="19"/>
      <c r="B48" s="37" t="s">
        <v>91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3">
        <v>0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7">
        <f t="shared" si="3"/>
        <v>0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25" customFormat="1" ht="27" customHeight="1">
      <c r="A49" s="19"/>
      <c r="B49" s="37" t="s">
        <v>93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1">
        <v>16892000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7">
        <v>1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26">
        <f t="shared" si="3"/>
        <v>16892000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7" t="s">
        <v>95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4">
        <v>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7" t="s">
        <v>97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4">
        <v>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7" t="s">
        <v>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4">
        <v>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7" t="s">
        <v>100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1">
        <f>75000+218021.39+75000+7499.62</f>
        <v>375521.01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375521.01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7" t="s">
        <v>102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4">
        <v>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7" t="s">
        <v>104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3">
        <v>0</v>
      </c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7">
        <f>BJ55*BW55</f>
        <v>0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25" customFormat="1" ht="53.25" customHeight="1">
      <c r="A56" s="19"/>
      <c r="B56" s="37" t="s">
        <v>106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4">
        <v>0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7" t="s">
        <v>108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4">
        <v>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7" t="s">
        <v>110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4">
        <v>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7" t="s">
        <v>112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4">
        <v>0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8" t="s">
        <v>114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9"/>
      <c r="BA60" s="50" t="s">
        <v>115</v>
      </c>
      <c r="BB60" s="50"/>
      <c r="BC60" s="50"/>
      <c r="BD60" s="50"/>
      <c r="BE60" s="50"/>
      <c r="BF60" s="50"/>
      <c r="BG60" s="50"/>
      <c r="BH60" s="50"/>
      <c r="BI60" s="50"/>
      <c r="BJ60" s="44">
        <v>0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>
        <v>1</v>
      </c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>
        <v>0</v>
      </c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</row>
    <row r="61" spans="1:108" s="25" customFormat="1" ht="40.5" customHeight="1">
      <c r="A61" s="19"/>
      <c r="B61" s="48" t="s">
        <v>116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9"/>
      <c r="BA61" s="50" t="s">
        <v>117</v>
      </c>
      <c r="BB61" s="50"/>
      <c r="BC61" s="50"/>
      <c r="BD61" s="50"/>
      <c r="BE61" s="50"/>
      <c r="BF61" s="50"/>
      <c r="BG61" s="50"/>
      <c r="BH61" s="50"/>
      <c r="BI61" s="50"/>
      <c r="BJ61" s="43">
        <v>0</v>
      </c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>
        <v>1</v>
      </c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3">
        <f>BJ61*BW61</f>
        <v>0</v>
      </c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</row>
    <row r="62" spans="1:108" s="25" customFormat="1" ht="15.75" customHeight="1">
      <c r="A62" s="19"/>
      <c r="B62" s="51" t="s">
        <v>118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49"/>
      <c r="BA62" s="50" t="s">
        <v>119</v>
      </c>
      <c r="BB62" s="50"/>
      <c r="BC62" s="50"/>
      <c r="BD62" s="50"/>
      <c r="BE62" s="50"/>
      <c r="BF62" s="50"/>
      <c r="BG62" s="50"/>
      <c r="BH62" s="50"/>
      <c r="BI62" s="50"/>
      <c r="BJ62" s="44">
        <v>0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>
        <v>1</v>
      </c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>
        <v>0</v>
      </c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</row>
    <row r="63" spans="1:108" s="25" customFormat="1" ht="15.75" customHeight="1">
      <c r="A63" s="19"/>
      <c r="B63" s="51" t="s">
        <v>120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49"/>
      <c r="BA63" s="50" t="s">
        <v>121</v>
      </c>
      <c r="BB63" s="50"/>
      <c r="BC63" s="50"/>
      <c r="BD63" s="50"/>
      <c r="BE63" s="50"/>
      <c r="BF63" s="50"/>
      <c r="BG63" s="50"/>
      <c r="BH63" s="50"/>
      <c r="BI63" s="50"/>
      <c r="BJ63" s="41">
        <f>3000+3500+290+1440+50000+270335.35+2.64+379.19+50+8950.82+76229.51+2096.31</f>
        <v>416273.82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4">
        <v>0.1</v>
      </c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1">
        <f>BJ63*BW63</f>
        <v>41627.382000000005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</row>
    <row r="64" spans="1:108" s="25" customFormat="1" ht="15.75" customHeight="1">
      <c r="A64" s="19"/>
      <c r="B64" s="51" t="s">
        <v>122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49"/>
      <c r="BA64" s="50" t="s">
        <v>123</v>
      </c>
      <c r="BB64" s="50"/>
      <c r="BC64" s="50"/>
      <c r="BD64" s="50"/>
      <c r="BE64" s="50"/>
      <c r="BF64" s="50"/>
      <c r="BG64" s="50"/>
      <c r="BH64" s="50"/>
      <c r="BI64" s="50"/>
      <c r="BJ64" s="41">
        <f>SUM(BJ41:BV63)</f>
        <v>17683794.83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4" t="s">
        <v>30</v>
      </c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52">
        <f>SUM(CM41:DD63)</f>
        <v>17309148.392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</row>
    <row r="65" spans="1:108" s="36" customFormat="1" ht="15.75" customHeight="1">
      <c r="A65" s="35"/>
      <c r="B65" s="53" t="s">
        <v>124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</row>
    <row r="66" spans="1:108" s="25" customFormat="1" ht="40.5" customHeight="1">
      <c r="A66" s="19"/>
      <c r="B66" s="48" t="s">
        <v>125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/>
      <c r="BA66" s="50" t="s">
        <v>126</v>
      </c>
      <c r="BB66" s="50"/>
      <c r="BC66" s="50"/>
      <c r="BD66" s="50"/>
      <c r="BE66" s="50"/>
      <c r="BF66" s="50"/>
      <c r="BG66" s="50"/>
      <c r="BH66" s="50"/>
      <c r="BI66" s="50"/>
      <c r="BJ66" s="41">
        <v>69255.59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4">
        <v>1</v>
      </c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1">
        <f>BJ66*BW66</f>
        <v>69255.59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</row>
    <row r="67" spans="1:108" s="25" customFormat="1" ht="27" customHeight="1">
      <c r="A67" s="19"/>
      <c r="B67" s="48" t="s">
        <v>127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54">
        <f>BJ15+BJ19+BJ23+BJ39+BJ64+BJ66</f>
        <v>243065097.86400482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>
        <f>CM15+CM19+CM23+CM39+CM64+CM66</f>
        <v>150397909.8390024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</row>
    <row r="68" spans="1:108" s="25" customFormat="1" ht="15.75" customHeight="1">
      <c r="A68" s="19"/>
      <c r="B68" s="49" t="s">
        <v>128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</row>
    <row r="69" spans="1:108" s="36" customFormat="1" ht="15.75" customHeight="1">
      <c r="A69" s="35"/>
      <c r="B69" s="53" t="s">
        <v>129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</row>
    <row r="70" spans="1:108" s="25" customFormat="1" ht="39" customHeight="1">
      <c r="A70" s="19"/>
      <c r="B70" s="48" t="s">
        <v>130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  <c r="BA70" s="50" t="s">
        <v>131</v>
      </c>
      <c r="BB70" s="50"/>
      <c r="BC70" s="50"/>
      <c r="BD70" s="50"/>
      <c r="BE70" s="50"/>
      <c r="BF70" s="50"/>
      <c r="BG70" s="50"/>
      <c r="BH70" s="50"/>
      <c r="BI70" s="50"/>
      <c r="BJ70" s="44">
        <v>0</v>
      </c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 t="s">
        <v>30</v>
      </c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>
        <v>0</v>
      </c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</row>
    <row r="71" spans="1:108" s="25" customFormat="1" ht="27.75" customHeight="1">
      <c r="A71" s="19"/>
      <c r="B71" s="48" t="s">
        <v>132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50" t="s">
        <v>133</v>
      </c>
      <c r="BB71" s="50"/>
      <c r="BC71" s="50"/>
      <c r="BD71" s="50"/>
      <c r="BE71" s="50"/>
      <c r="BF71" s="50"/>
      <c r="BG71" s="50"/>
      <c r="BH71" s="50"/>
      <c r="BI71" s="50"/>
      <c r="BJ71" s="44">
        <v>0</v>
      </c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 t="s">
        <v>30</v>
      </c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>
        <v>0</v>
      </c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</row>
    <row r="72" spans="1:108" s="25" customFormat="1" ht="27.75" customHeight="1">
      <c r="A72" s="19"/>
      <c r="B72" s="48" t="s">
        <v>134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  <c r="BA72" s="50" t="s">
        <v>135</v>
      </c>
      <c r="BB72" s="50"/>
      <c r="BC72" s="50"/>
      <c r="BD72" s="50"/>
      <c r="BE72" s="50"/>
      <c r="BF72" s="50"/>
      <c r="BG72" s="50"/>
      <c r="BH72" s="50"/>
      <c r="BI72" s="50"/>
      <c r="BJ72" s="43">
        <v>0</v>
      </c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4" t="s">
        <v>6</v>
      </c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3">
        <f aca="true" t="shared" si="4" ref="CM72:CM73">BJ72</f>
        <v>0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s="25" customFormat="1" ht="15.75" customHeight="1">
      <c r="A73" s="19"/>
      <c r="B73" s="51" t="s">
        <v>136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49"/>
      <c r="BA73" s="50" t="s">
        <v>137</v>
      </c>
      <c r="BB73" s="50"/>
      <c r="BC73" s="50"/>
      <c r="BD73" s="50"/>
      <c r="BE73" s="50"/>
      <c r="BF73" s="50"/>
      <c r="BG73" s="50"/>
      <c r="BH73" s="50"/>
      <c r="BI73" s="50"/>
      <c r="BJ73" s="41">
        <f>5200+200000+92000+15000+7375+75000+7850+2362.78+25748.45+58092+224109+50086.14+19225.2+43228+2894.55+44.23</f>
        <v>828215.35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4" t="s">
        <v>30</v>
      </c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1">
        <f t="shared" si="4"/>
        <v>828215.35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</row>
    <row r="74" spans="1:108" s="25" customFormat="1" ht="27" customHeight="1">
      <c r="A74" s="19"/>
      <c r="B74" s="37" t="s">
        <v>138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4">
        <v>0</v>
      </c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7" t="s">
        <v>140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4">
        <v>0</v>
      </c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7" t="s">
        <v>142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4">
        <v>0</v>
      </c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7" t="s">
        <v>144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4">
        <v>0</v>
      </c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7" t="s">
        <v>146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4">
        <v>0</v>
      </c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7" t="s">
        <v>148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4">
        <v>0</v>
      </c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828215.35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6" customFormat="1" ht="15.75" customHeight="1">
      <c r="A81" s="35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7">
        <f>CM67-CM80</f>
        <v>149569694.4890024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50:59" s="58" customFormat="1" ht="18" customHeight="1"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108" s="58" customFormat="1" ht="16.5" customHeight="1">
      <c r="A84" s="60" t="s">
        <v>153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U84" s="60" t="s">
        <v>154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1:108" s="62" customFormat="1" ht="30" customHeight="1">
      <c r="A85" s="61" t="s">
        <v>155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8" customFormat="1" ht="16.5" customHeight="1">
      <c r="A86" s="60" t="s">
        <v>158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U86" s="60" t="s">
        <v>159</v>
      </c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1:108" s="62" customFormat="1" ht="25.5" customHeight="1">
      <c r="A87" s="61" t="s">
        <v>160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8" customFormat="1" ht="15" customHeight="1">
      <c r="B88" s="58" t="s">
        <v>161</v>
      </c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2016-02-26T08:32:39Z</cp:lastPrinted>
  <dcterms:created xsi:type="dcterms:W3CDTF">2008-12-24T14:26:47Z</dcterms:created>
  <dcterms:modified xsi:type="dcterms:W3CDTF">2016-04-13T06:49:55Z</dcterms:modified>
  <cp:category/>
  <cp:version/>
  <cp:contentType/>
  <cp:contentStatus/>
  <cp:revision>196</cp:revision>
</cp:coreProperties>
</file>